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500" windowHeight="6840"/>
  </bookViews>
  <sheets>
    <sheet name="Полка" sheetId="1" r:id="rId1"/>
    <sheet name="Установка подсветки" sheetId="2" r:id="rId2"/>
  </sheets>
  <calcPr calcId="162913"/>
</workbook>
</file>

<file path=xl/calcChain.xml><?xml version="1.0" encoding="utf-8"?>
<calcChain xmlns="http://schemas.openxmlformats.org/spreadsheetml/2006/main">
  <c r="G22" i="1" l="1"/>
  <c r="G21" i="1"/>
  <c r="H13" i="1"/>
  <c r="H12" i="1"/>
  <c r="H16" i="1" s="1"/>
  <c r="G16" i="1" s="1"/>
  <c r="G20" i="1"/>
  <c r="H10" i="1"/>
  <c r="H11" i="1" s="1"/>
  <c r="G11" i="1"/>
  <c r="G10" i="1"/>
  <c r="H17" i="1" l="1"/>
  <c r="G17" i="1" s="1"/>
  <c r="G12" i="1"/>
  <c r="G13" i="1"/>
  <c r="E6" i="1"/>
  <c r="H7" i="1" l="1"/>
  <c r="H6" i="1"/>
</calcChain>
</file>

<file path=xl/sharedStrings.xml><?xml version="1.0" encoding="utf-8"?>
<sst xmlns="http://schemas.openxmlformats.org/spreadsheetml/2006/main" count="50" uniqueCount="39">
  <si>
    <t>глубина</t>
  </si>
  <si>
    <t>размер</t>
  </si>
  <si>
    <t>ВВОД ИСХОДНЫХ ДАННЫХ ДЛЯ РАСЧЁТА</t>
  </si>
  <si>
    <t>РЕЗУЛЬТАТ РАСЧЁТА</t>
  </si>
  <si>
    <t>ширина</t>
  </si>
  <si>
    <t>Количество полок</t>
  </si>
  <si>
    <t>Профили:</t>
  </si>
  <si>
    <t>артикул</t>
  </si>
  <si>
    <t>количество</t>
  </si>
  <si>
    <t>Фурнитура:</t>
  </si>
  <si>
    <t>Толщина наполнения</t>
  </si>
  <si>
    <t>ЛДСП, 10 мм</t>
  </si>
  <si>
    <t>ЛДСП, 8 мм</t>
  </si>
  <si>
    <t>Зеркало/стекло, 4 мм</t>
  </si>
  <si>
    <t>Ширина полки (L)*</t>
  </si>
  <si>
    <t>Глубина полки (B)**</t>
  </si>
  <si>
    <t>*не более 1000 мм         **не более 600 мм</t>
  </si>
  <si>
    <t>сторона CD</t>
  </si>
  <si>
    <t>сторона A</t>
  </si>
  <si>
    <t>Профиль для полки с подсветкой</t>
  </si>
  <si>
    <t>Расчёт полки с подсветкой</t>
  </si>
  <si>
    <t>сторона AB</t>
  </si>
  <si>
    <t>сторона ACD</t>
  </si>
  <si>
    <t>сторона ABCD</t>
  </si>
  <si>
    <t>Рассеиватели:</t>
  </si>
  <si>
    <t>Уплотнитель П-образный 8 мм</t>
  </si>
  <si>
    <t>Уплотнитель резиновый 4 мм</t>
  </si>
  <si>
    <t>Рассеиватель (сторона C или D)</t>
  </si>
  <si>
    <t>Рассеиватель (сторона A или B)</t>
  </si>
  <si>
    <t>Уголок сборочный для полки с подсветкой</t>
  </si>
  <si>
    <t>Профиль-крышка (сторона A или B)</t>
  </si>
  <si>
    <t>Профиль-крышка (сторона C или D)</t>
  </si>
  <si>
    <t>Схема расположения подсветки</t>
  </si>
  <si>
    <t>DE0559.VP540</t>
  </si>
  <si>
    <t>DE0558.VP540</t>
  </si>
  <si>
    <t>DE0251.AP270</t>
  </si>
  <si>
    <t>DE0253.VS000</t>
  </si>
  <si>
    <t>AA0098.VM100</t>
  </si>
  <si>
    <t>AA0084.VM100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</si>
</sst>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мм&quot;"/>
    <numFmt numFmtId="165" formatCode="#,##0&quot; м&quot;"/>
    <numFmt numFmtId="166" formatCode="#,##0&quot; компл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rgb="FFFF0000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/>
    </xf>
    <xf numFmtId="1" fontId="8" fillId="0" borderId="13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/>
    </xf>
    <xf numFmtId="1" fontId="8" fillId="0" borderId="9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2" borderId="10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wrapText="1"/>
    </xf>
    <xf numFmtId="0" fontId="8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165" fontId="11" fillId="0" borderId="17" xfId="0" applyNumberFormat="1" applyFont="1" applyBorder="1" applyAlignment="1" applyProtection="1">
      <alignment horizontal="center" vertical="center"/>
    </xf>
    <xf numFmtId="165" fontId="11" fillId="0" borderId="18" xfId="0" applyNumberFormat="1" applyFont="1" applyBorder="1" applyAlignment="1" applyProtection="1">
      <alignment horizontal="center" vertical="center"/>
    </xf>
    <xf numFmtId="166" fontId="11" fillId="0" borderId="1" xfId="0" applyNumberFormat="1" applyFont="1" applyBorder="1" applyAlignment="1" applyProtection="1">
      <alignment horizontal="center" vertical="center"/>
    </xf>
    <xf numFmtId="166" fontId="11" fillId="0" borderId="13" xfId="0" applyNumberFormat="1" applyFont="1" applyBorder="1" applyAlignment="1" applyProtection="1">
      <alignment horizontal="center" vertical="center"/>
    </xf>
    <xf numFmtId="165" fontId="11" fillId="0" borderId="15" xfId="0" applyNumberFormat="1" applyFont="1" applyBorder="1" applyAlignment="1" applyProtection="1">
      <alignment horizontal="center" vertical="center"/>
    </xf>
    <xf numFmtId="165" fontId="11" fillId="0" borderId="16" xfId="0" applyNumberFormat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5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12</xdr:row>
      <xdr:rowOff>33618</xdr:rowOff>
    </xdr:from>
    <xdr:to>
      <xdr:col>2</xdr:col>
      <xdr:colOff>1432124</xdr:colOff>
      <xdr:row>23</xdr:row>
      <xdr:rowOff>80683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2935942"/>
          <a:ext cx="4580976" cy="2758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74667</xdr:colOff>
      <xdr:row>45</xdr:row>
      <xdr:rowOff>17976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66667" cy="8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="85" zoomScaleNormal="85" workbookViewId="0">
      <selection activeCell="C6" sqref="C6"/>
    </sheetView>
  </sheetViews>
  <sheetFormatPr defaultColWidth="9.109375" defaultRowHeight="14.4" x14ac:dyDescent="0.3"/>
  <cols>
    <col min="1" max="1" width="3.6640625" style="34" customWidth="1"/>
    <col min="2" max="2" width="48.6640625" style="38" customWidth="1"/>
    <col min="3" max="3" width="25.6640625" style="17" customWidth="1"/>
    <col min="4" max="4" width="4.109375" style="34" customWidth="1"/>
    <col min="5" max="5" width="46.6640625" style="34" customWidth="1"/>
    <col min="6" max="6" width="20.6640625" style="34" customWidth="1"/>
    <col min="7" max="7" width="12.6640625" style="34" customWidth="1"/>
    <col min="8" max="8" width="16.6640625" style="34" customWidth="1"/>
    <col min="9" max="11" width="9.109375" style="34"/>
    <col min="12" max="12" width="0" style="34" hidden="1" customWidth="1"/>
    <col min="13" max="13" width="24.109375" style="34" hidden="1" customWidth="1"/>
    <col min="14" max="15" width="9.109375" style="34"/>
    <col min="16" max="16" width="18.88671875" style="34" customWidth="1"/>
    <col min="17" max="16384" width="9.109375" style="34"/>
  </cols>
  <sheetData>
    <row r="2" spans="2:16" ht="20.100000000000001" customHeight="1" x14ac:dyDescent="0.3">
      <c r="B2" s="49" t="s">
        <v>20</v>
      </c>
      <c r="C2" s="49"/>
      <c r="D2" s="49"/>
      <c r="E2" s="49"/>
      <c r="F2" s="49"/>
      <c r="G2" s="49"/>
      <c r="H2" s="49"/>
    </row>
    <row r="3" spans="2:16" ht="20.100000000000001" customHeight="1" x14ac:dyDescent="0.35">
      <c r="B3" s="1"/>
      <c r="C3" s="1"/>
      <c r="D3" s="2"/>
      <c r="E3" s="3"/>
      <c r="F3" s="3"/>
      <c r="G3" s="3"/>
      <c r="H3" s="3"/>
    </row>
    <row r="4" spans="2:16" ht="20.100000000000001" customHeight="1" x14ac:dyDescent="0.3">
      <c r="B4" s="50" t="s">
        <v>2</v>
      </c>
      <c r="C4" s="50"/>
      <c r="D4" s="2"/>
      <c r="E4" s="50" t="s">
        <v>3</v>
      </c>
      <c r="F4" s="50"/>
      <c r="G4" s="50"/>
      <c r="H4" s="50"/>
    </row>
    <row r="5" spans="2:16" ht="20.100000000000001" customHeight="1" thickBot="1" x14ac:dyDescent="0.35">
      <c r="B5" s="4"/>
      <c r="C5" s="4"/>
      <c r="D5" s="2"/>
      <c r="E5" s="4"/>
      <c r="F5" s="4"/>
      <c r="G5" s="4"/>
      <c r="H5" s="4"/>
    </row>
    <row r="6" spans="2:16" ht="20.100000000000001" customHeight="1" x14ac:dyDescent="0.3">
      <c r="B6" s="20" t="s">
        <v>14</v>
      </c>
      <c r="C6" s="39">
        <v>361</v>
      </c>
      <c r="D6" s="2"/>
      <c r="E6" s="51" t="str">
        <f>C10</f>
        <v>Зеркало/стекло, 4 мм</v>
      </c>
      <c r="F6" s="52"/>
      <c r="G6" s="5" t="s">
        <v>4</v>
      </c>
      <c r="H6" s="35">
        <f>IF(E6=M7,$C$6-3,IF(E6=M8,C6-5,C6-6))</f>
        <v>355</v>
      </c>
      <c r="P6" s="36"/>
    </row>
    <row r="7" spans="2:16" ht="20.100000000000001" customHeight="1" thickBot="1" x14ac:dyDescent="0.35">
      <c r="B7" s="21" t="s">
        <v>15</v>
      </c>
      <c r="C7" s="40">
        <v>433</v>
      </c>
      <c r="D7" s="2"/>
      <c r="E7" s="53"/>
      <c r="F7" s="54"/>
      <c r="G7" s="6" t="s">
        <v>0</v>
      </c>
      <c r="H7" s="37">
        <f>IF(E6=M7,C7-3,IF(E6=M8,C7-5,C7-6))</f>
        <v>427</v>
      </c>
      <c r="M7" s="34" t="s">
        <v>11</v>
      </c>
    </row>
    <row r="8" spans="2:16" ht="20.100000000000001" customHeight="1" thickBot="1" x14ac:dyDescent="0.35">
      <c r="B8" s="21" t="s">
        <v>5</v>
      </c>
      <c r="C8" s="41">
        <v>4</v>
      </c>
      <c r="D8" s="2"/>
      <c r="E8" s="4"/>
      <c r="F8" s="4"/>
      <c r="G8" s="4"/>
      <c r="H8" s="4"/>
      <c r="M8" s="34" t="s">
        <v>12</v>
      </c>
    </row>
    <row r="9" spans="2:16" ht="20.100000000000001" customHeight="1" x14ac:dyDescent="0.3">
      <c r="B9" s="21" t="s">
        <v>32</v>
      </c>
      <c r="C9" s="41" t="s">
        <v>22</v>
      </c>
      <c r="D9" s="2"/>
      <c r="E9" s="7" t="s">
        <v>6</v>
      </c>
      <c r="F9" s="19" t="s">
        <v>7</v>
      </c>
      <c r="G9" s="9" t="s">
        <v>1</v>
      </c>
      <c r="H9" s="10" t="s">
        <v>8</v>
      </c>
      <c r="M9" s="34" t="s">
        <v>13</v>
      </c>
    </row>
    <row r="10" spans="2:16" ht="20.100000000000001" customHeight="1" thickBot="1" x14ac:dyDescent="0.35">
      <c r="B10" s="22" t="s">
        <v>10</v>
      </c>
      <c r="C10" s="42" t="s">
        <v>13</v>
      </c>
      <c r="D10" s="2"/>
      <c r="E10" s="11" t="s">
        <v>19</v>
      </c>
      <c r="F10" s="12" t="s">
        <v>33</v>
      </c>
      <c r="G10" s="12">
        <f>C6-20</f>
        <v>341</v>
      </c>
      <c r="H10" s="13">
        <f>C8*2</f>
        <v>8</v>
      </c>
    </row>
    <row r="11" spans="2:16" ht="20.100000000000001" customHeight="1" x14ac:dyDescent="0.3">
      <c r="B11" s="4"/>
      <c r="C11" s="4"/>
      <c r="D11" s="2"/>
      <c r="E11" s="11" t="s">
        <v>19</v>
      </c>
      <c r="F11" s="12" t="s">
        <v>33</v>
      </c>
      <c r="G11" s="12">
        <f>C7-20</f>
        <v>413</v>
      </c>
      <c r="H11" s="13">
        <f>H10</f>
        <v>8</v>
      </c>
    </row>
    <row r="12" spans="2:16" ht="20.100000000000001" customHeight="1" x14ac:dyDescent="0.3">
      <c r="B12" s="24" t="s">
        <v>16</v>
      </c>
      <c r="C12" s="4"/>
      <c r="D12" s="2"/>
      <c r="E12" s="11" t="s">
        <v>30</v>
      </c>
      <c r="F12" s="12" t="s">
        <v>34</v>
      </c>
      <c r="G12" s="12">
        <f>IF(H12&lt;&gt;0,C6-20,0)</f>
        <v>341</v>
      </c>
      <c r="H12" s="13">
        <f>IF(OR(C9=M12,C9=M15),1*C8,IF(C9=M13,2*C8,IF(OR(C9=M14,C9=M16),0)))</f>
        <v>4</v>
      </c>
      <c r="M12" s="34" t="s">
        <v>18</v>
      </c>
    </row>
    <row r="13" spans="2:16" ht="20.100000000000001" customHeight="1" thickBot="1" x14ac:dyDescent="0.35">
      <c r="B13" s="4"/>
      <c r="C13" s="4"/>
      <c r="D13" s="2"/>
      <c r="E13" s="14" t="s">
        <v>31</v>
      </c>
      <c r="F13" s="15" t="s">
        <v>34</v>
      </c>
      <c r="G13" s="15">
        <f>IF(H13&lt;&gt;0,C7-30,0)</f>
        <v>0</v>
      </c>
      <c r="H13" s="16">
        <f>IF(OR(C9=M12,C9=M14),2*C8,IF(OR(C9=M15,C9=M13,C9=M16),0))</f>
        <v>0</v>
      </c>
      <c r="M13" s="34" t="s">
        <v>17</v>
      </c>
    </row>
    <row r="14" spans="2:16" ht="20.100000000000001" customHeight="1" thickBot="1" x14ac:dyDescent="0.35">
      <c r="M14" s="34" t="s">
        <v>21</v>
      </c>
    </row>
    <row r="15" spans="2:16" ht="20.100000000000001" customHeight="1" x14ac:dyDescent="0.3">
      <c r="E15" s="7" t="s">
        <v>24</v>
      </c>
      <c r="F15" s="8" t="s">
        <v>7</v>
      </c>
      <c r="G15" s="9" t="s">
        <v>1</v>
      </c>
      <c r="H15" s="10" t="s">
        <v>8</v>
      </c>
      <c r="M15" s="34" t="s">
        <v>22</v>
      </c>
    </row>
    <row r="16" spans="2:16" ht="20.100000000000001" customHeight="1" x14ac:dyDescent="0.3">
      <c r="E16" s="11" t="s">
        <v>28</v>
      </c>
      <c r="F16" s="12" t="s">
        <v>35</v>
      </c>
      <c r="G16" s="12">
        <f>IF(H16&lt;&gt;0,C6-20,0)</f>
        <v>341</v>
      </c>
      <c r="H16" s="13">
        <f>2*C8-H12</f>
        <v>4</v>
      </c>
      <c r="M16" s="34" t="s">
        <v>23</v>
      </c>
    </row>
    <row r="17" spans="5:8" ht="20.100000000000001" customHeight="1" thickBot="1" x14ac:dyDescent="0.35">
      <c r="E17" s="14" t="s">
        <v>27</v>
      </c>
      <c r="F17" s="15" t="s">
        <v>35</v>
      </c>
      <c r="G17" s="15">
        <f>IF(H17&lt;&gt;0,C7-30,0)</f>
        <v>403</v>
      </c>
      <c r="H17" s="16">
        <f>2*C8-H13</f>
        <v>8</v>
      </c>
    </row>
    <row r="18" spans="5:8" s="17" customFormat="1" ht="20.100000000000001" customHeight="1" thickBot="1" x14ac:dyDescent="0.35">
      <c r="E18" s="23"/>
      <c r="F18" s="29"/>
      <c r="G18" s="29"/>
      <c r="H18" s="30"/>
    </row>
    <row r="19" spans="5:8" ht="20.100000000000001" customHeight="1" x14ac:dyDescent="0.3">
      <c r="E19" s="18" t="s">
        <v>9</v>
      </c>
      <c r="F19" s="19" t="s">
        <v>7</v>
      </c>
      <c r="G19" s="55" t="s">
        <v>8</v>
      </c>
      <c r="H19" s="56"/>
    </row>
    <row r="20" spans="5:8" ht="20.100000000000001" customHeight="1" x14ac:dyDescent="0.3">
      <c r="E20" s="27" t="s">
        <v>29</v>
      </c>
      <c r="F20" s="28" t="s">
        <v>36</v>
      </c>
      <c r="G20" s="45">
        <f>C8</f>
        <v>4</v>
      </c>
      <c r="H20" s="46"/>
    </row>
    <row r="21" spans="5:8" ht="20.100000000000001" customHeight="1" x14ac:dyDescent="0.3">
      <c r="E21" s="31" t="s">
        <v>25</v>
      </c>
      <c r="F21" s="28" t="s">
        <v>37</v>
      </c>
      <c r="G21" s="47">
        <f>IF(C10=M8,ROUNDUP((C6+C7)*2*C8/1000,0),0)</f>
        <v>0</v>
      </c>
      <c r="H21" s="48"/>
    </row>
    <row r="22" spans="5:8" ht="20.100000000000001" customHeight="1" thickBot="1" x14ac:dyDescent="0.35">
      <c r="E22" s="32" t="s">
        <v>26</v>
      </c>
      <c r="F22" s="33" t="s">
        <v>38</v>
      </c>
      <c r="G22" s="43">
        <f>IF(C10=M9,ROUNDUP((C6+C7)*2*C8/1000,0),0)</f>
        <v>7</v>
      </c>
      <c r="H22" s="44"/>
    </row>
    <row r="23" spans="5:8" ht="20.100000000000001" customHeight="1" x14ac:dyDescent="0.3">
      <c r="E23" s="26"/>
      <c r="F23" s="26"/>
      <c r="G23" s="25"/>
      <c r="H23" s="25"/>
    </row>
    <row r="24" spans="5:8" ht="20.100000000000001" customHeight="1" x14ac:dyDescent="0.3"/>
    <row r="25" spans="5:8" ht="20.100000000000001" customHeight="1" x14ac:dyDescent="0.3"/>
    <row r="26" spans="5:8" ht="20.100000000000001" customHeight="1" x14ac:dyDescent="0.3"/>
    <row r="27" spans="5:8" ht="20.100000000000001" customHeight="1" x14ac:dyDescent="0.3"/>
    <row r="28" spans="5:8" ht="20.100000000000001" customHeight="1" x14ac:dyDescent="0.3"/>
    <row r="29" spans="5:8" ht="20.100000000000001" customHeight="1" x14ac:dyDescent="0.3"/>
  </sheetData>
  <sheetProtection algorithmName="SHA-512" hashValue="fq5wiiXgUIR099EIo99A7IYc9XWDUnGbq8NKJwUOxrth5koiDSFUG9s8Ln9TMDAkTFOtMbLQCr0D4/HqgeF4Pw==" saltValue="5iZGg5E/VxHQdjgVeiKtDA==" spinCount="100000" sheet="1" objects="1" scenarios="1" selectLockedCells="1"/>
  <mergeCells count="8">
    <mergeCell ref="G22:H22"/>
    <mergeCell ref="G20:H20"/>
    <mergeCell ref="G21:H21"/>
    <mergeCell ref="B2:H2"/>
    <mergeCell ref="B4:C4"/>
    <mergeCell ref="E4:H4"/>
    <mergeCell ref="E6:F7"/>
    <mergeCell ref="G19:H19"/>
  </mergeCells>
  <conditionalFormatting sqref="C6">
    <cfRule type="expression" dxfId="1" priority="2">
      <formula>$C$6&gt;1000</formula>
    </cfRule>
  </conditionalFormatting>
  <conditionalFormatting sqref="C7">
    <cfRule type="expression" dxfId="0" priority="1">
      <formula>$C$7&gt;600</formula>
    </cfRule>
  </conditionalFormatting>
  <dataValidations count="3">
    <dataValidation type="list" allowBlank="1" showInputMessage="1" showErrorMessage="1" sqref="C10">
      <formula1>$M$7:$M$9</formula1>
    </dataValidation>
    <dataValidation type="list" allowBlank="1" showInputMessage="1" showErrorMessage="1" sqref="C9">
      <formula1>$M$12:$M$16</formula1>
    </dataValidation>
    <dataValidation type="whole" allowBlank="1" showInputMessage="1" showErrorMessage="1" errorTitle="Неверное количество" error="Введите количество от 0 до 100" sqref="C8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sqref="A1:XFD1048576"/>
    </sheetView>
  </sheetViews>
  <sheetFormatPr defaultColWidth="9.109375" defaultRowHeight="14.4" x14ac:dyDescent="0.3"/>
  <cols>
    <col min="1" max="16384" width="9.109375" style="34"/>
  </cols>
  <sheetData/>
  <sheetProtection algorithmName="SHA-512" hashValue="ABYQK5NI9nOSYr2pKsB2KTaZb4hd2rZaWcaqPJX+GeyCbw4B+OhQ33pR9rpzm4yEQ4rdM0t97r5LjKzwWWuoOg==" saltValue="oHKz0kM39LfokLG9pN12Cg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Полка</vt:lpstr>
      <vt:lpstr>Установка подсветки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2022-10-30T15:02:08Z</dcterms:modified>
</cp:coreProperties>
</file>