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YOKpuEhty2OivQFNdm6KLZkuwG1asbsKYmj2lgtvbT33yprrTQpN9Og9e6LEHBZ6cFQusMKqZ8naX+cQ5ODbUw==" workbookSaltValue="tOlM9/mLdK/pTEMauI7B5A==" workbookSpinCount="100000" lockStructure="1"/>
  <bookViews>
    <workbookView xWindow="0" yWindow="0" windowWidth="23040" windowHeight="9192"/>
  </bookViews>
  <sheets>
    <sheet name="Фасадный профиль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G21" i="1"/>
  <c r="H16" i="1" l="1"/>
  <c r="H15" i="1"/>
  <c r="H14" i="1"/>
  <c r="G20" i="1" l="1"/>
  <c r="H11" i="1" l="1"/>
  <c r="G16" i="1"/>
  <c r="H10" i="1"/>
  <c r="G15" i="1"/>
  <c r="J15" i="1" s="1"/>
  <c r="G14" i="1"/>
  <c r="J14" i="1" s="1"/>
  <c r="J10" i="1" l="1"/>
  <c r="G19" i="1"/>
  <c r="J16" i="1"/>
  <c r="J17" i="1" s="1"/>
  <c r="J19" i="1" l="1"/>
  <c r="C11" i="1" s="1"/>
</calcChain>
</file>

<file path=xl/sharedStrings.xml><?xml version="1.0" encoding="utf-8"?>
<sst xmlns="http://schemas.openxmlformats.org/spreadsheetml/2006/main" count="34" uniqueCount="30">
  <si>
    <t>размер</t>
  </si>
  <si>
    <t>ширина</t>
  </si>
  <si>
    <t>количество</t>
  </si>
  <si>
    <t xml:space="preserve">высота* </t>
  </si>
  <si>
    <t>ширина**</t>
  </si>
  <si>
    <t>Укажите количество створок в шкафу</t>
  </si>
  <si>
    <t>Стекло/зеркало толщиной 4мм</t>
  </si>
  <si>
    <t>ВВОД ИСХОДНЫХ ДАННЫХ ДЛЯ РАСЧЁТА</t>
  </si>
  <si>
    <t>РЕЗУЛЬТАТ РАСЧЁТА</t>
  </si>
  <si>
    <t>Размеры двери:</t>
  </si>
  <si>
    <t>высота</t>
  </si>
  <si>
    <t>Укажите ширину шкафа</t>
  </si>
  <si>
    <t>Профили:</t>
  </si>
  <si>
    <t>артикул</t>
  </si>
  <si>
    <t>Фурнитура:</t>
  </si>
  <si>
    <t>Уплотнитель жёсткий 2,7м</t>
  </si>
  <si>
    <t>Рамочный узкий профиль с ручкой</t>
  </si>
  <si>
    <t xml:space="preserve">Вес двери*: </t>
  </si>
  <si>
    <r>
      <t>*</t>
    </r>
    <r>
      <rPr>
        <sz val="10"/>
        <color rgb="FFFF0000"/>
        <rFont val="Calibri"/>
        <family val="2"/>
        <scheme val="minor"/>
      </rPr>
      <t>не более 2000 мм</t>
    </r>
    <r>
      <rPr>
        <sz val="10"/>
        <color theme="1"/>
        <rFont val="Calibri"/>
        <family val="2"/>
        <scheme val="minor"/>
      </rPr>
      <t xml:space="preserve">         **</t>
    </r>
    <r>
      <rPr>
        <sz val="10"/>
        <color rgb="FFFF0000"/>
        <rFont val="Calibri"/>
        <family val="2"/>
        <scheme val="minor"/>
      </rPr>
      <t>от 210 до 500 мм</t>
    </r>
  </si>
  <si>
    <t>Рамочный узкий профиль</t>
  </si>
  <si>
    <t>Укажите высоту шкафа без цоколя</t>
  </si>
  <si>
    <t>DE0680.VP540</t>
  </si>
  <si>
    <t>DE0681.VP540</t>
  </si>
  <si>
    <t>DE0548.VP270</t>
  </si>
  <si>
    <t>Уголок соединительный</t>
  </si>
  <si>
    <t>DA0105.VP000</t>
  </si>
  <si>
    <t>Комплект петель</t>
  </si>
  <si>
    <t>DE0105.VS000</t>
  </si>
  <si>
    <t>Расчёт фасадов EDGE</t>
  </si>
  <si>
    <r>
      <t>*</t>
    </r>
    <r>
      <rPr>
        <sz val="11"/>
        <color rgb="FFFF0000"/>
        <rFont val="Calibri"/>
        <family val="2"/>
        <charset val="204"/>
        <scheme val="minor"/>
      </rPr>
      <t>не более 20 кг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</si>
</sst>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шт.&quot;"/>
    <numFmt numFmtId="165" formatCode="#,##0&quot; мм&quot;"/>
    <numFmt numFmtId="166" formatCode="#,##0&quot; компл.&quot;"/>
    <numFmt numFmtId="167" formatCode="#,##0&quot; кг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6" fillId="2" borderId="5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1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167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166" fontId="3" fillId="0" borderId="9" xfId="0" applyNumberFormat="1" applyFont="1" applyBorder="1" applyAlignment="1" applyProtection="1">
      <alignment horizontal="center" vertical="center"/>
    </xf>
    <xf numFmtId="166" fontId="3" fillId="0" borderId="10" xfId="0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</xf>
    <xf numFmtId="166" fontId="3" fillId="0" borderId="14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165" fontId="9" fillId="2" borderId="5" xfId="0" applyNumberFormat="1" applyFont="1" applyFill="1" applyBorder="1" applyAlignment="1" applyProtection="1">
      <alignment horizontal="center" vertical="center" wrapText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14" xfId="0" applyNumberFormat="1" applyFont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1861560</xdr:colOff>
      <xdr:row>12</xdr:row>
      <xdr:rowOff>62753</xdr:rowOff>
    </xdr:from>
    <xdr:to>
      <xdr:col>2</xdr:col>
      <xdr:colOff>735884</xdr:colOff>
      <xdr:row>30</xdr:row>
      <xdr:rowOff>17930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7395" y="2985247"/>
          <a:ext cx="2227124" cy="3872754"/>
        </a:xfrm>
        <a:prstGeom prst="rect">
          <a:avLst/>
        </a:prstGeom>
      </xdr:spPr>
    </xdr:pic>
    <xdr:clientData/>
  </xdr:twoCellAnchor>
  <xdr:twoCellAnchor editAs="oneCell">
    <xdr:from>
      <xdr:col>1</xdr:col>
      <xdr:colOff>125506</xdr:colOff>
      <xdr:row>12</xdr:row>
      <xdr:rowOff>44824</xdr:rowOff>
    </xdr:from>
    <xdr:to>
      <xdr:col>1</xdr:col>
      <xdr:colOff>1509654</xdr:colOff>
      <xdr:row>30</xdr:row>
      <xdr:rowOff>40012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341" y="2967318"/>
          <a:ext cx="1384148" cy="391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abSelected="1" zoomScale="85" zoomScaleNormal="85" workbookViewId="0">
      <selection activeCell="C6" sqref="C6"/>
    </sheetView>
  </sheetViews>
  <sheetFormatPr defaultColWidth="9.109375" defaultRowHeight="14.4" x14ac:dyDescent="0.3"/>
  <cols>
    <col min="1" max="1" width="4.33203125" style="15" customWidth="1"/>
    <col min="2" max="2" width="48.88671875" style="13" customWidth="1"/>
    <col min="3" max="3" width="17.44140625" style="14" customWidth="1"/>
    <col min="4" max="4" width="2.5546875" style="15" customWidth="1"/>
    <col min="5" max="5" width="47.44140625" style="15" customWidth="1"/>
    <col min="6" max="6" width="20.5546875" style="15" customWidth="1"/>
    <col min="7" max="7" width="12.33203125" style="15" customWidth="1"/>
    <col min="8" max="8" width="15.88671875" style="15" customWidth="1"/>
    <col min="9" max="12" width="0" style="15" hidden="1" customWidth="1"/>
    <col min="13" max="16384" width="9.109375" style="15"/>
  </cols>
  <sheetData>
    <row r="2" spans="2:14" ht="25.8" x14ac:dyDescent="0.3">
      <c r="B2" s="59" t="s">
        <v>28</v>
      </c>
      <c r="C2" s="59"/>
      <c r="D2" s="59"/>
      <c r="E2" s="59"/>
      <c r="F2" s="59"/>
      <c r="G2" s="59"/>
      <c r="H2" s="59"/>
    </row>
    <row r="3" spans="2:14" ht="18" x14ac:dyDescent="0.35">
      <c r="B3" s="1"/>
      <c r="C3" s="1"/>
      <c r="D3" s="2"/>
      <c r="E3" s="3"/>
      <c r="F3" s="3"/>
      <c r="G3" s="3"/>
      <c r="H3" s="3"/>
    </row>
    <row r="4" spans="2:14" ht="18" x14ac:dyDescent="0.3">
      <c r="B4" s="60" t="s">
        <v>7</v>
      </c>
      <c r="C4" s="60"/>
      <c r="D4" s="2"/>
      <c r="E4" s="60" t="s">
        <v>8</v>
      </c>
      <c r="F4" s="60"/>
      <c r="G4" s="60"/>
      <c r="H4" s="60"/>
    </row>
    <row r="5" spans="2:14" ht="15" customHeight="1" thickBot="1" x14ac:dyDescent="0.35">
      <c r="B5" s="61"/>
      <c r="C5" s="61"/>
    </row>
    <row r="6" spans="2:14" ht="20.100000000000001" customHeight="1" x14ac:dyDescent="0.3">
      <c r="B6" s="16" t="s">
        <v>20</v>
      </c>
      <c r="C6" s="10">
        <v>2346</v>
      </c>
      <c r="E6" s="51" t="s">
        <v>9</v>
      </c>
      <c r="F6" s="52"/>
      <c r="G6" s="17" t="s">
        <v>3</v>
      </c>
      <c r="H6" s="18">
        <f>C6-4</f>
        <v>2342</v>
      </c>
    </row>
    <row r="7" spans="2:14" ht="20.100000000000001" customHeight="1" thickBot="1" x14ac:dyDescent="0.35">
      <c r="B7" s="19" t="s">
        <v>11</v>
      </c>
      <c r="C7" s="11">
        <v>496</v>
      </c>
      <c r="E7" s="53"/>
      <c r="F7" s="54"/>
      <c r="G7" s="20" t="s">
        <v>4</v>
      </c>
      <c r="H7" s="21">
        <f>IF(C8=L8,C7-4,(C7-8)/2)</f>
        <v>492</v>
      </c>
    </row>
    <row r="8" spans="2:14" ht="20.100000000000001" customHeight="1" thickBot="1" x14ac:dyDescent="0.35">
      <c r="B8" s="22" t="s">
        <v>5</v>
      </c>
      <c r="C8" s="12">
        <v>1</v>
      </c>
      <c r="F8" s="50" t="s">
        <v>18</v>
      </c>
      <c r="G8" s="50"/>
      <c r="H8" s="50"/>
      <c r="L8" s="23">
        <v>1</v>
      </c>
    </row>
    <row r="9" spans="2:14" ht="20.100000000000001" customHeight="1" thickBot="1" x14ac:dyDescent="0.35">
      <c r="B9" s="24"/>
      <c r="C9" s="25"/>
      <c r="L9" s="23">
        <v>2</v>
      </c>
    </row>
    <row r="10" spans="2:14" ht="20.100000000000001" customHeight="1" thickBot="1" x14ac:dyDescent="0.35">
      <c r="B10" s="1"/>
      <c r="C10" s="26"/>
      <c r="E10" s="51" t="s">
        <v>6</v>
      </c>
      <c r="F10" s="52"/>
      <c r="G10" s="17" t="s">
        <v>10</v>
      </c>
      <c r="H10" s="18">
        <f>H6-6</f>
        <v>2336</v>
      </c>
      <c r="I10" s="27"/>
      <c r="J10" s="27">
        <f>H10*H11*10/1000000</f>
        <v>11.352959999999999</v>
      </c>
      <c r="K10" s="27"/>
      <c r="L10" s="27"/>
      <c r="M10" s="27"/>
      <c r="N10" s="27"/>
    </row>
    <row r="11" spans="2:14" ht="20.100000000000001" customHeight="1" thickBot="1" x14ac:dyDescent="0.35">
      <c r="B11" s="28" t="s">
        <v>17</v>
      </c>
      <c r="C11" s="29">
        <f>J19</f>
        <v>15</v>
      </c>
      <c r="E11" s="53"/>
      <c r="F11" s="54"/>
      <c r="G11" s="20" t="s">
        <v>1</v>
      </c>
      <c r="H11" s="21">
        <f>H7-6</f>
        <v>486</v>
      </c>
      <c r="I11" s="27"/>
      <c r="J11" s="27"/>
      <c r="K11" s="27"/>
      <c r="L11" s="27"/>
      <c r="M11" s="27"/>
      <c r="N11" s="27"/>
    </row>
    <row r="12" spans="2:14" ht="20.100000000000001" customHeight="1" thickBot="1" x14ac:dyDescent="0.35">
      <c r="B12" s="30"/>
      <c r="C12" s="31" t="s">
        <v>29</v>
      </c>
      <c r="G12" s="27"/>
      <c r="H12" s="27"/>
      <c r="I12" s="27"/>
      <c r="J12" s="27"/>
      <c r="K12" s="27"/>
      <c r="L12" s="27"/>
      <c r="M12" s="27"/>
      <c r="N12" s="27"/>
    </row>
    <row r="13" spans="2:14" ht="20.100000000000001" customHeight="1" x14ac:dyDescent="0.3">
      <c r="B13" s="32"/>
      <c r="C13" s="31"/>
      <c r="E13" s="5" t="s">
        <v>12</v>
      </c>
      <c r="F13" s="6" t="s">
        <v>13</v>
      </c>
      <c r="G13" s="4" t="s">
        <v>0</v>
      </c>
      <c r="H13" s="7" t="s">
        <v>2</v>
      </c>
      <c r="I13" s="27"/>
      <c r="J13" s="27"/>
      <c r="K13" s="27"/>
      <c r="L13" s="27"/>
      <c r="M13" s="27"/>
      <c r="N13" s="27"/>
    </row>
    <row r="14" spans="2:14" ht="20.100000000000001" customHeight="1" x14ac:dyDescent="0.3">
      <c r="B14" s="30"/>
      <c r="C14" s="33"/>
      <c r="E14" s="34" t="s">
        <v>16</v>
      </c>
      <c r="F14" s="35" t="s">
        <v>22</v>
      </c>
      <c r="G14" s="35">
        <f>H6</f>
        <v>2342</v>
      </c>
      <c r="H14" s="36">
        <f>C8</f>
        <v>1</v>
      </c>
      <c r="I14" s="27">
        <v>0.46300000000000002</v>
      </c>
      <c r="J14" s="27">
        <f>G14*H14*I14/1000</f>
        <v>1.084346</v>
      </c>
      <c r="K14" s="27"/>
      <c r="L14" s="27"/>
      <c r="M14" s="27"/>
      <c r="N14" s="27"/>
    </row>
    <row r="15" spans="2:14" ht="20.100000000000001" customHeight="1" x14ac:dyDescent="0.3">
      <c r="B15" s="30"/>
      <c r="C15" s="33"/>
      <c r="E15" s="34" t="s">
        <v>19</v>
      </c>
      <c r="F15" s="35" t="s">
        <v>21</v>
      </c>
      <c r="G15" s="35">
        <f>H6</f>
        <v>2342</v>
      </c>
      <c r="H15" s="36">
        <f>C8</f>
        <v>1</v>
      </c>
      <c r="I15" s="27">
        <v>0.38100000000000001</v>
      </c>
      <c r="J15" s="27">
        <f t="shared" ref="J15:J16" si="0">G15*H15*I15/1000</f>
        <v>0.89230200000000004</v>
      </c>
      <c r="K15" s="27"/>
      <c r="L15" s="27"/>
      <c r="M15" s="27"/>
      <c r="N15" s="27"/>
    </row>
    <row r="16" spans="2:14" ht="20.100000000000001" customHeight="1" thickBot="1" x14ac:dyDescent="0.35">
      <c r="B16" s="26"/>
      <c r="C16" s="37"/>
      <c r="E16" s="38" t="s">
        <v>19</v>
      </c>
      <c r="F16" s="39" t="s">
        <v>21</v>
      </c>
      <c r="G16" s="39">
        <f>H7</f>
        <v>492</v>
      </c>
      <c r="H16" s="40">
        <f>C8*2</f>
        <v>2</v>
      </c>
      <c r="I16" s="27">
        <v>0.38100000000000001</v>
      </c>
      <c r="J16" s="27">
        <f t="shared" si="0"/>
        <v>0.37490400000000002</v>
      </c>
      <c r="K16" s="27"/>
      <c r="L16" s="27"/>
      <c r="M16" s="27"/>
      <c r="N16" s="27"/>
    </row>
    <row r="17" spans="2:14" s="14" customFormat="1" ht="20.100000000000001" customHeight="1" thickBot="1" x14ac:dyDescent="0.35">
      <c r="B17" s="41"/>
      <c r="I17" s="31"/>
      <c r="J17" s="31">
        <f>SUM(J14:J16)/C8</f>
        <v>2.3515519999999999</v>
      </c>
      <c r="K17" s="31"/>
      <c r="L17" s="31"/>
      <c r="M17" s="31"/>
      <c r="N17" s="31"/>
    </row>
    <row r="18" spans="2:14" ht="20.100000000000001" customHeight="1" x14ac:dyDescent="0.3">
      <c r="E18" s="8" t="s">
        <v>14</v>
      </c>
      <c r="F18" s="9" t="s">
        <v>13</v>
      </c>
      <c r="G18" s="55" t="s">
        <v>2</v>
      </c>
      <c r="H18" s="56"/>
      <c r="I18" s="27"/>
      <c r="J18" s="27"/>
      <c r="K18" s="27"/>
      <c r="L18" s="27"/>
      <c r="M18" s="27"/>
      <c r="N18" s="27"/>
    </row>
    <row r="19" spans="2:14" ht="20.100000000000001" customHeight="1" x14ac:dyDescent="0.3">
      <c r="E19" s="34" t="s">
        <v>15</v>
      </c>
      <c r="F19" s="35" t="s">
        <v>23</v>
      </c>
      <c r="G19" s="57">
        <f>ROUNDUP((G14*H14+G15*H15+G16*H16)*1.05/2700,0)</f>
        <v>3</v>
      </c>
      <c r="H19" s="58"/>
      <c r="J19" s="15">
        <f>ROUNDUP((J10+J17)*1.05,0)</f>
        <v>15</v>
      </c>
    </row>
    <row r="20" spans="2:14" ht="20.100000000000001" customHeight="1" x14ac:dyDescent="0.3">
      <c r="E20" s="34" t="s">
        <v>24</v>
      </c>
      <c r="F20" s="45" t="s">
        <v>25</v>
      </c>
      <c r="G20" s="48">
        <f>C8</f>
        <v>1</v>
      </c>
      <c r="H20" s="49"/>
    </row>
    <row r="21" spans="2:14" ht="20.100000000000001" customHeight="1" thickBot="1" x14ac:dyDescent="0.35">
      <c r="E21" s="38" t="s">
        <v>26</v>
      </c>
      <c r="F21" s="42" t="s">
        <v>27</v>
      </c>
      <c r="G21" s="46">
        <f>C8</f>
        <v>1</v>
      </c>
      <c r="H21" s="47"/>
    </row>
    <row r="22" spans="2:14" ht="15" customHeight="1" x14ac:dyDescent="0.3"/>
    <row r="23" spans="2:14" ht="15" customHeight="1" x14ac:dyDescent="0.3"/>
    <row r="24" spans="2:14" ht="15" customHeight="1" x14ac:dyDescent="0.3"/>
    <row r="25" spans="2:14" x14ac:dyDescent="0.3">
      <c r="B25" s="43"/>
      <c r="C25" s="25"/>
    </row>
    <row r="28" spans="2:14" ht="15.6" x14ac:dyDescent="0.3">
      <c r="E28" s="43"/>
      <c r="F28" s="25"/>
      <c r="G28" s="44"/>
    </row>
    <row r="29" spans="2:14" x14ac:dyDescent="0.3">
      <c r="E29" s="43"/>
    </row>
  </sheetData>
  <sheetProtection algorithmName="SHA-512" hashValue="QxdkpOPXuDly/3oucYyC0+cc/JcEsWtmTsZ6HGjd2pYHQ4PtwCtiT6cU7YOMu7EQ2ADoINp5MJGaQIc/BCeKpQ==" saltValue="dZ0pO8KzjGL/ySBVsJZAoQ==" spinCount="100000" sheet="1" objects="1" scenarios="1" selectLockedCells="1"/>
  <mergeCells count="11">
    <mergeCell ref="B2:H2"/>
    <mergeCell ref="B4:C4"/>
    <mergeCell ref="E4:H4"/>
    <mergeCell ref="E6:F7"/>
    <mergeCell ref="B5:C5"/>
    <mergeCell ref="G21:H21"/>
    <mergeCell ref="G20:H20"/>
    <mergeCell ref="F8:H8"/>
    <mergeCell ref="E10:F11"/>
    <mergeCell ref="G18:H18"/>
    <mergeCell ref="G19:H19"/>
  </mergeCells>
  <conditionalFormatting sqref="H7">
    <cfRule type="expression" dxfId="3" priority="5">
      <formula>$H$7&lt;210</formula>
    </cfRule>
    <cfRule type="expression" dxfId="2" priority="7">
      <formula>$H$7&gt;500</formula>
    </cfRule>
  </conditionalFormatting>
  <conditionalFormatting sqref="H6">
    <cfRule type="expression" dxfId="1" priority="6">
      <formula>$H$6&gt;2000</formula>
    </cfRule>
  </conditionalFormatting>
  <conditionalFormatting sqref="C11">
    <cfRule type="expression" dxfId="0" priority="1">
      <formula>$C$11&gt;20</formula>
    </cfRule>
  </conditionalFormatting>
  <dataValidations count="1">
    <dataValidation type="list" allowBlank="1" showInputMessage="1" showErrorMessage="1" sqref="C8">
      <formula1>$L$8:$L$9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 профиль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2022-09-17T12:43:36Z</dcterms:modified>
</cp:coreProperties>
</file>